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vcarvalho\Desktop\"/>
    </mc:Choice>
  </mc:AlternateContent>
  <xr:revisionPtr revIDLastSave="0" documentId="13_ncr:1_{E8679EFF-9EE5-45B5-B850-25649024B7F3}" xr6:coauthVersionLast="46" xr6:coauthVersionMax="46" xr10:uidLastSave="{00000000-0000-0000-0000-000000000000}"/>
  <bookViews>
    <workbookView xWindow="-120" yWindow="-120" windowWidth="24240" windowHeight="13140" xr2:uid="{1A6A8683-A1E0-4B0E-B275-9A85F5EEF048}"/>
  </bookViews>
  <sheets>
    <sheet name="Preencha" sheetId="4" r:id="rId1"/>
    <sheet name="Cálculo Sonegação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C22" i="3"/>
  <c r="G22" i="3" s="1"/>
  <c r="C18" i="3"/>
  <c r="C17" i="3"/>
  <c r="C16" i="3"/>
  <c r="C15" i="3"/>
  <c r="C5" i="3"/>
  <c r="H4" i="3" s="1"/>
  <c r="C4" i="3"/>
  <c r="G4" i="3" s="1"/>
  <c r="C7" i="3"/>
  <c r="G5" i="3" l="1"/>
  <c r="H5" i="3"/>
  <c r="G23" i="3"/>
  <c r="G17" i="3"/>
  <c r="G16" i="3"/>
  <c r="G25" i="3"/>
  <c r="H17" i="3"/>
  <c r="K8" i="3" s="1"/>
  <c r="H16" i="3"/>
  <c r="K7" i="3" s="1"/>
  <c r="G14" i="3"/>
  <c r="G15" i="3" s="1"/>
  <c r="H15" i="3" s="1"/>
  <c r="G19" i="3" l="1"/>
  <c r="K4" i="3"/>
  <c r="K5" i="3"/>
  <c r="H14" i="3"/>
  <c r="K6" i="3" s="1"/>
  <c r="G7" i="3" l="1"/>
  <c r="K9" i="3"/>
  <c r="F11" i="4" l="1"/>
  <c r="K11" i="3"/>
  <c r="F7" i="4" s="1"/>
  <c r="F15" i="4"/>
  <c r="K17" i="3" l="1"/>
  <c r="F4" i="4" s="1"/>
</calcChain>
</file>

<file path=xl/sharedStrings.xml><?xml version="1.0" encoding="utf-8"?>
<sst xmlns="http://schemas.openxmlformats.org/spreadsheetml/2006/main" count="75" uniqueCount="58">
  <si>
    <t>Receita</t>
  </si>
  <si>
    <t>Valor</t>
  </si>
  <si>
    <t>Alíquota (%)</t>
  </si>
  <si>
    <t>Valor Sonegado</t>
  </si>
  <si>
    <t>Quantidade</t>
  </si>
  <si>
    <t>Pró-labore / Lucro</t>
  </si>
  <si>
    <t>Tempo</t>
  </si>
  <si>
    <t>Hora/ Mês</t>
  </si>
  <si>
    <t>Produtos por venda</t>
  </si>
  <si>
    <t>Total horas gastas</t>
  </si>
  <si>
    <t>Compra</t>
  </si>
  <si>
    <t>Faturamento</t>
  </si>
  <si>
    <t>Devem ser preeenchidas</t>
  </si>
  <si>
    <t>Valores de referência</t>
  </si>
  <si>
    <t>Vendas dia</t>
  </si>
  <si>
    <t>Dias mês</t>
  </si>
  <si>
    <t>Célula Amarela</t>
  </si>
  <si>
    <t>Célula Laranja</t>
  </si>
  <si>
    <t>Célula Verde</t>
  </si>
  <si>
    <t>Oficial</t>
  </si>
  <si>
    <t>Resultados</t>
  </si>
  <si>
    <t>Imposto</t>
  </si>
  <si>
    <t>Controles (tempo gasto)</t>
  </si>
  <si>
    <t>Vendas por mês</t>
  </si>
  <si>
    <t>Produtos por mês</t>
  </si>
  <si>
    <t>Ticket médio (venda)</t>
  </si>
  <si>
    <t>Hora/ Homem</t>
  </si>
  <si>
    <t>CUSTO DA SONEGAÇÃO</t>
  </si>
  <si>
    <t>LEGENDA</t>
  </si>
  <si>
    <t>Valor sonegado</t>
  </si>
  <si>
    <t>Custo controle</t>
  </si>
  <si>
    <t>Vendas/ Compras</t>
  </si>
  <si>
    <t>Estoque (saída)</t>
  </si>
  <si>
    <t>Estoque (entrada)</t>
  </si>
  <si>
    <t>Faturamento (MEI, dinheiro)</t>
  </si>
  <si>
    <t>Custo controle da sonegação</t>
  </si>
  <si>
    <t>Horas</t>
  </si>
  <si>
    <t>Atual</t>
  </si>
  <si>
    <t>/venda</t>
  </si>
  <si>
    <t>/mês</t>
  </si>
  <si>
    <t>/hora</t>
  </si>
  <si>
    <t>Resultado Sonegação</t>
  </si>
  <si>
    <t>Custo controle da sonegação - Valor sonegado</t>
  </si>
  <si>
    <t>Compras</t>
  </si>
  <si>
    <t xml:space="preserve">Faturamento </t>
  </si>
  <si>
    <t>Pró-Labore/Lucro</t>
  </si>
  <si>
    <t>Vendas</t>
  </si>
  <si>
    <t>Média de produtos por venda</t>
  </si>
  <si>
    <t>Vendas/ Compras (quantidade)</t>
  </si>
  <si>
    <t>Total (todas as vendas)</t>
  </si>
  <si>
    <t>Parcial (somente com nota fiscal)</t>
  </si>
  <si>
    <t>Retirada</t>
  </si>
  <si>
    <t>Tempo gasto</t>
  </si>
  <si>
    <t>Alíquota imposto (%)</t>
  </si>
  <si>
    <t xml:space="preserve">Média de vendas por dia </t>
  </si>
  <si>
    <t>Média de compras por mês</t>
  </si>
  <si>
    <t>Média de conferência do faturamento por mês</t>
  </si>
  <si>
    <t>Planilha - Sonegar NÃO compensa, dá PREJUÍZO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</si>
</sst>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0" fillId="3" borderId="0" xfId="0" applyFill="1"/>
    <xf numFmtId="165" fontId="0" fillId="0" borderId="0" xfId="0" applyNumberFormat="1"/>
    <xf numFmtId="165" fontId="0" fillId="3" borderId="0" xfId="0" applyNumberFormat="1" applyFill="1"/>
    <xf numFmtId="21" fontId="0" fillId="3" borderId="0" xfId="0" applyNumberFormat="1" applyFill="1"/>
    <xf numFmtId="0" fontId="2" fillId="4" borderId="0" xfId="0" applyFont="1" applyFill="1"/>
    <xf numFmtId="164" fontId="2" fillId="5" borderId="0" xfId="0" applyNumberFormat="1" applyFont="1" applyFill="1"/>
    <xf numFmtId="0" fontId="0" fillId="4" borderId="0" xfId="0" applyFill="1"/>
    <xf numFmtId="0" fontId="0" fillId="0" borderId="0" xfId="0" applyFill="1"/>
    <xf numFmtId="0" fontId="2" fillId="3" borderId="0" xfId="0" applyFont="1" applyFill="1"/>
    <xf numFmtId="0" fontId="2" fillId="5" borderId="0" xfId="0" applyFont="1" applyFill="1"/>
    <xf numFmtId="164" fontId="0" fillId="4" borderId="0" xfId="0" applyNumberFormat="1" applyFill="1"/>
    <xf numFmtId="165" fontId="0" fillId="4" borderId="0" xfId="0" applyNumberFormat="1" applyFill="1"/>
    <xf numFmtId="0" fontId="0" fillId="0" borderId="0" xfId="0" applyFont="1"/>
    <xf numFmtId="46" fontId="0" fillId="4" borderId="0" xfId="0" applyNumberFormat="1" applyFill="1"/>
    <xf numFmtId="164" fontId="3" fillId="5" borderId="0" xfId="0" applyNumberFormat="1" applyFont="1" applyFill="1"/>
    <xf numFmtId="0" fontId="0" fillId="0" borderId="0" xfId="0" applyNumberFormat="1"/>
    <xf numFmtId="0" fontId="3" fillId="5" borderId="0" xfId="0" applyFont="1" applyFill="1"/>
    <xf numFmtId="0" fontId="0" fillId="2" borderId="0" xfId="0" applyFill="1"/>
    <xf numFmtId="164" fontId="2" fillId="0" borderId="0" xfId="0" applyNumberFormat="1" applyFont="1" applyFill="1"/>
    <xf numFmtId="0" fontId="1" fillId="7" borderId="0" xfId="0" applyFont="1" applyFill="1" applyAlignment="1"/>
    <xf numFmtId="0" fontId="1" fillId="0" borderId="0" xfId="0" applyFont="1" applyFill="1" applyAlignment="1"/>
    <xf numFmtId="164" fontId="0" fillId="0" borderId="0" xfId="0" applyNumberFormat="1" applyFill="1"/>
    <xf numFmtId="0" fontId="1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164" fontId="6" fillId="6" borderId="0" xfId="0" applyNumberFormat="1" applyFont="1" applyFill="1" applyAlignment="1">
      <alignment vertical="center"/>
    </xf>
    <xf numFmtId="10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10" fontId="0" fillId="4" borderId="0" xfId="0" applyNumberFormat="1" applyFill="1"/>
    <xf numFmtId="0" fontId="4" fillId="2" borderId="1" xfId="0" applyFont="1" applyFill="1" applyBorder="1"/>
    <xf numFmtId="164" fontId="7" fillId="0" borderId="1" xfId="0" applyNumberFormat="1" applyFont="1" applyBorder="1"/>
    <xf numFmtId="10" fontId="7" fillId="0" borderId="1" xfId="0" applyNumberFormat="1" applyFont="1" applyBorder="1"/>
    <xf numFmtId="0" fontId="7" fillId="0" borderId="1" xfId="0" applyFont="1" applyBorder="1"/>
    <xf numFmtId="46" fontId="4" fillId="8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left" vertical="center"/>
    </xf>
    <xf numFmtId="164" fontId="4" fillId="8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85726</xdr:rowOff>
    </xdr:from>
    <xdr:to>
      <xdr:col>2</xdr:col>
      <xdr:colOff>1148665</xdr:colOff>
      <xdr:row>2</xdr:row>
      <xdr:rowOff>57151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F60D2B2-6A3F-4704-948F-FBE3299E1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85726"/>
          <a:ext cx="88196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AE9FD-8C46-4714-BBA7-46354C4E9665}">
  <sheetPr codeName="Planilha1"/>
  <dimension ref="B2:F21"/>
  <sheetViews>
    <sheetView showGridLines="0" tabSelected="1" workbookViewId="0">
      <selection activeCell="H2" sqref="H2"/>
    </sheetView>
  </sheetViews>
  <sheetFormatPr defaultRowHeight="15" x14ac:dyDescent="0.25"/>
  <cols>
    <col min="1" max="1" width="3.28515625" customWidth="1"/>
    <col min="2" max="2" width="77.85546875" style="26" customWidth="1"/>
    <col min="3" max="3" width="23" bestFit="1" customWidth="1"/>
    <col min="5" max="5" width="37.140625" customWidth="1"/>
    <col min="6" max="6" width="23" style="35" customWidth="1"/>
  </cols>
  <sheetData>
    <row r="2" spans="2:6" ht="26.25" x14ac:dyDescent="0.4">
      <c r="B2" s="51" t="s">
        <v>57</v>
      </c>
    </row>
    <row r="4" spans="2:6" ht="26.25" x14ac:dyDescent="0.4">
      <c r="B4" s="44" t="s">
        <v>44</v>
      </c>
      <c r="C4" s="44"/>
      <c r="E4" s="45" t="str">
        <f>'Cálculo Sonegação'!J17</f>
        <v>Resultado Sonegação</v>
      </c>
      <c r="F4" s="46">
        <f>'Cálculo Sonegação'!K17</f>
        <v>-68.181818181818073</v>
      </c>
    </row>
    <row r="5" spans="2:6" ht="26.25" x14ac:dyDescent="0.4">
      <c r="B5" s="39" t="s">
        <v>49</v>
      </c>
      <c r="C5" s="40">
        <v>20000</v>
      </c>
      <c r="E5" s="45"/>
      <c r="F5" s="46"/>
    </row>
    <row r="6" spans="2:6" ht="26.25" x14ac:dyDescent="0.4">
      <c r="B6" s="39" t="s">
        <v>50</v>
      </c>
      <c r="C6" s="40">
        <v>12000</v>
      </c>
      <c r="E6" s="33"/>
      <c r="F6" s="34"/>
    </row>
    <row r="7" spans="2:6" ht="26.25" x14ac:dyDescent="0.4">
      <c r="B7" s="39" t="s">
        <v>53</v>
      </c>
      <c r="C7" s="41">
        <v>0.04</v>
      </c>
      <c r="E7" s="47" t="s">
        <v>30</v>
      </c>
      <c r="F7" s="48">
        <f>'Cálculo Sonegação'!K11</f>
        <v>388.18181818181807</v>
      </c>
    </row>
    <row r="8" spans="2:6" ht="26.25" x14ac:dyDescent="0.4">
      <c r="B8" s="37"/>
      <c r="C8" s="36"/>
      <c r="E8" s="47"/>
      <c r="F8" s="48"/>
    </row>
    <row r="9" spans="2:6" ht="26.25" x14ac:dyDescent="0.4">
      <c r="B9" s="44" t="s">
        <v>48</v>
      </c>
      <c r="C9" s="44"/>
    </row>
    <row r="10" spans="2:6" ht="26.25" x14ac:dyDescent="0.4">
      <c r="B10" s="39" t="s">
        <v>54</v>
      </c>
      <c r="C10" s="42">
        <v>50</v>
      </c>
    </row>
    <row r="11" spans="2:6" ht="26.25" x14ac:dyDescent="0.4">
      <c r="B11" s="39" t="s">
        <v>47</v>
      </c>
      <c r="C11" s="42">
        <v>3</v>
      </c>
      <c r="E11" s="47" t="s">
        <v>29</v>
      </c>
      <c r="F11" s="48">
        <f>'Cálculo Sonegação'!G7</f>
        <v>320</v>
      </c>
    </row>
    <row r="12" spans="2:6" ht="26.25" x14ac:dyDescent="0.4">
      <c r="B12" s="39" t="s">
        <v>55</v>
      </c>
      <c r="C12" s="42">
        <v>4</v>
      </c>
      <c r="E12" s="47"/>
      <c r="F12" s="48"/>
    </row>
    <row r="13" spans="2:6" ht="26.25" x14ac:dyDescent="0.4">
      <c r="B13" s="39" t="s">
        <v>56</v>
      </c>
      <c r="C13" s="42">
        <v>4</v>
      </c>
    </row>
    <row r="14" spans="2:6" ht="26.25" x14ac:dyDescent="0.4">
      <c r="B14" s="37"/>
      <c r="C14" s="36"/>
    </row>
    <row r="15" spans="2:6" ht="26.25" x14ac:dyDescent="0.4">
      <c r="B15" s="44" t="s">
        <v>45</v>
      </c>
      <c r="C15" s="44"/>
      <c r="E15" s="47" t="s">
        <v>52</v>
      </c>
      <c r="F15" s="43">
        <f>'Cálculo Sonegação'!K9</f>
        <v>1.6944444444444442</v>
      </c>
    </row>
    <row r="16" spans="2:6" ht="26.25" x14ac:dyDescent="0.4">
      <c r="B16" s="39" t="s">
        <v>51</v>
      </c>
      <c r="C16" s="40">
        <v>2100</v>
      </c>
      <c r="E16" s="47"/>
      <c r="F16" s="43"/>
    </row>
    <row r="20" spans="2:2" x14ac:dyDescent="0.25">
      <c r="B20" s="27"/>
    </row>
    <row r="21" spans="2:2" x14ac:dyDescent="0.25">
      <c r="B21" s="25"/>
    </row>
  </sheetData>
  <mergeCells count="11">
    <mergeCell ref="F15:F16"/>
    <mergeCell ref="B4:C4"/>
    <mergeCell ref="B15:C15"/>
    <mergeCell ref="E4:E5"/>
    <mergeCell ref="F4:F5"/>
    <mergeCell ref="E11:E12"/>
    <mergeCell ref="F11:F12"/>
    <mergeCell ref="E7:E8"/>
    <mergeCell ref="F7:F8"/>
    <mergeCell ref="E15:E16"/>
    <mergeCell ref="B9:C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1A44-FB3B-47EB-BD91-EF7641984214}">
  <sheetPr codeName="Planilha2"/>
  <dimension ref="B2:P26"/>
  <sheetViews>
    <sheetView showGridLines="0" workbookViewId="0">
      <selection activeCell="F27" sqref="F27"/>
    </sheetView>
  </sheetViews>
  <sheetFormatPr defaultRowHeight="15" x14ac:dyDescent="0.25"/>
  <cols>
    <col min="1" max="1" width="3.7109375" customWidth="1"/>
    <col min="2" max="2" width="31.140625" customWidth="1"/>
    <col min="3" max="4" width="11.7109375" bestFit="1" customWidth="1"/>
    <col min="5" max="5" width="1.7109375" customWidth="1"/>
    <col min="6" max="6" width="20.85546875" bestFit="1" customWidth="1"/>
    <col min="7" max="8" width="11.7109375" customWidth="1"/>
    <col min="9" max="9" width="1.7109375" customWidth="1"/>
    <col min="10" max="10" width="29.28515625" bestFit="1" customWidth="1"/>
    <col min="11" max="11" width="17.85546875" bestFit="1" customWidth="1"/>
    <col min="12" max="12" width="4.42578125" customWidth="1"/>
    <col min="13" max="13" width="14.5703125" style="4" bestFit="1" customWidth="1"/>
  </cols>
  <sheetData>
    <row r="2" spans="2:16" x14ac:dyDescent="0.25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23"/>
      <c r="M2" s="22"/>
      <c r="N2" s="22"/>
      <c r="O2" s="22"/>
      <c r="P2" s="22"/>
    </row>
    <row r="3" spans="2:16" x14ac:dyDescent="0.25">
      <c r="B3" s="1" t="s">
        <v>44</v>
      </c>
      <c r="C3" s="1"/>
      <c r="D3" s="1"/>
      <c r="F3" s="1" t="s">
        <v>11</v>
      </c>
      <c r="G3" s="1" t="s">
        <v>19</v>
      </c>
      <c r="H3" s="1" t="s">
        <v>37</v>
      </c>
      <c r="J3" s="2" t="s">
        <v>22</v>
      </c>
      <c r="K3" s="2" t="s">
        <v>36</v>
      </c>
      <c r="M3" s="49" t="s">
        <v>28</v>
      </c>
      <c r="N3" s="49"/>
      <c r="O3" s="49"/>
      <c r="P3" s="49"/>
    </row>
    <row r="4" spans="2:16" x14ac:dyDescent="0.25">
      <c r="B4" t="s">
        <v>49</v>
      </c>
      <c r="C4" s="13">
        <f>Preencha!C5</f>
        <v>20000</v>
      </c>
      <c r="D4" s="24"/>
      <c r="F4" s="15" t="s">
        <v>0</v>
      </c>
      <c r="G4" s="13">
        <f>C4</f>
        <v>20000</v>
      </c>
      <c r="H4" s="13">
        <f>C5</f>
        <v>12000</v>
      </c>
      <c r="J4" t="s">
        <v>32</v>
      </c>
      <c r="K4" s="16">
        <f>H15</f>
        <v>0.38194444444444442</v>
      </c>
      <c r="M4" s="11" t="s">
        <v>16</v>
      </c>
      <c r="N4" t="s">
        <v>12</v>
      </c>
    </row>
    <row r="5" spans="2:16" x14ac:dyDescent="0.25">
      <c r="B5" t="s">
        <v>50</v>
      </c>
      <c r="C5" s="13">
        <f>Preencha!C6</f>
        <v>12000</v>
      </c>
      <c r="D5" s="24"/>
      <c r="F5" s="15" t="s">
        <v>21</v>
      </c>
      <c r="G5" s="13">
        <f>G4*C7</f>
        <v>800</v>
      </c>
      <c r="H5" s="13">
        <f>H4*C7</f>
        <v>480</v>
      </c>
      <c r="J5" t="s">
        <v>33</v>
      </c>
      <c r="K5" s="16">
        <f>H15</f>
        <v>0.38194444444444442</v>
      </c>
      <c r="M5" s="7" t="s">
        <v>17</v>
      </c>
      <c r="N5" t="s">
        <v>13</v>
      </c>
    </row>
    <row r="6" spans="2:16" x14ac:dyDescent="0.25">
      <c r="B6" s="15"/>
      <c r="C6" s="24"/>
      <c r="D6" s="24"/>
      <c r="J6" t="s">
        <v>46</v>
      </c>
      <c r="K6" s="16">
        <f>H14</f>
        <v>0.76388888888888895</v>
      </c>
      <c r="M6" s="12" t="s">
        <v>18</v>
      </c>
      <c r="N6" t="s">
        <v>20</v>
      </c>
    </row>
    <row r="7" spans="2:16" x14ac:dyDescent="0.25">
      <c r="B7" s="15" t="s">
        <v>2</v>
      </c>
      <c r="C7" s="38">
        <f>Preencha!C7</f>
        <v>0.04</v>
      </c>
      <c r="D7" s="24"/>
      <c r="F7" s="15" t="s">
        <v>3</v>
      </c>
      <c r="G7" s="8">
        <f>G5-H5</f>
        <v>320</v>
      </c>
      <c r="H7" s="12" t="s">
        <v>39</v>
      </c>
      <c r="J7" t="s">
        <v>43</v>
      </c>
      <c r="K7" s="16">
        <f>H16</f>
        <v>8.3333333333333329E-2</v>
      </c>
    </row>
    <row r="8" spans="2:16" x14ac:dyDescent="0.25">
      <c r="B8" s="15"/>
      <c r="C8" s="24"/>
      <c r="D8" s="24"/>
      <c r="J8" t="s">
        <v>34</v>
      </c>
      <c r="K8" s="16">
        <f>H17</f>
        <v>8.3333333333333329E-2</v>
      </c>
    </row>
    <row r="9" spans="2:16" x14ac:dyDescent="0.25">
      <c r="B9" s="15"/>
      <c r="C9" s="24"/>
      <c r="D9" s="24"/>
      <c r="J9" t="s">
        <v>9</v>
      </c>
      <c r="K9" s="16">
        <f>SUM(K4:K8)</f>
        <v>1.6944444444444442</v>
      </c>
    </row>
    <row r="10" spans="2:16" x14ac:dyDescent="0.25">
      <c r="B10" s="15"/>
    </row>
    <row r="11" spans="2:16" x14ac:dyDescent="0.25">
      <c r="D11" s="10"/>
      <c r="J11" t="s">
        <v>35</v>
      </c>
      <c r="K11" s="17">
        <f>(K9*24)*G25</f>
        <v>388.18181818181807</v>
      </c>
      <c r="M11" s="18"/>
    </row>
    <row r="12" spans="2:16" x14ac:dyDescent="0.25">
      <c r="B12" s="15"/>
    </row>
    <row r="13" spans="2:16" x14ac:dyDescent="0.25">
      <c r="B13" s="2" t="s">
        <v>31</v>
      </c>
      <c r="C13" s="2" t="s">
        <v>4</v>
      </c>
      <c r="D13" s="2" t="s">
        <v>6</v>
      </c>
      <c r="F13" s="2" t="s">
        <v>31</v>
      </c>
      <c r="G13" s="2" t="s">
        <v>4</v>
      </c>
      <c r="H13" s="2" t="s">
        <v>6</v>
      </c>
      <c r="J13" s="1" t="s">
        <v>41</v>
      </c>
      <c r="K13" s="1"/>
    </row>
    <row r="14" spans="2:16" x14ac:dyDescent="0.25">
      <c r="B14" s="15" t="s">
        <v>15</v>
      </c>
      <c r="C14" s="3">
        <v>22</v>
      </c>
      <c r="F14" s="15" t="s">
        <v>23</v>
      </c>
      <c r="G14" s="9">
        <f>C14*C15</f>
        <v>1100</v>
      </c>
      <c r="H14" s="14">
        <f>G14*D15</f>
        <v>0.76388888888888895</v>
      </c>
      <c r="J14" t="s">
        <v>42</v>
      </c>
      <c r="K14" s="21"/>
    </row>
    <row r="15" spans="2:16" x14ac:dyDescent="0.25">
      <c r="B15" s="15" t="s">
        <v>14</v>
      </c>
      <c r="C15" s="9">
        <f>Preencha!C10</f>
        <v>50</v>
      </c>
      <c r="D15" s="5">
        <v>6.9444444444444447E-4</v>
      </c>
      <c r="F15" s="15" t="s">
        <v>24</v>
      </c>
      <c r="G15" s="9">
        <f>C16*G14</f>
        <v>3300</v>
      </c>
      <c r="H15" s="14">
        <f>G15*D16</f>
        <v>0.38194444444444442</v>
      </c>
      <c r="K15" s="21"/>
    </row>
    <row r="16" spans="2:16" x14ac:dyDescent="0.25">
      <c r="B16" s="15" t="s">
        <v>8</v>
      </c>
      <c r="C16" s="9">
        <f>Preencha!C11</f>
        <v>3</v>
      </c>
      <c r="D16" s="5">
        <v>1.1574074074074073E-4</v>
      </c>
      <c r="F16" s="15" t="s">
        <v>10</v>
      </c>
      <c r="G16" s="9">
        <f>C17</f>
        <v>4</v>
      </c>
      <c r="H16" s="14">
        <f>C17*D17</f>
        <v>8.3333333333333329E-2</v>
      </c>
    </row>
    <row r="17" spans="2:11" ht="15" customHeight="1" x14ac:dyDescent="0.25">
      <c r="B17" s="15" t="s">
        <v>43</v>
      </c>
      <c r="C17" s="9">
        <f>Preencha!C12</f>
        <v>4</v>
      </c>
      <c r="D17" s="5">
        <v>2.0833333333333332E-2</v>
      </c>
      <c r="F17" s="15" t="s">
        <v>11</v>
      </c>
      <c r="G17" s="9">
        <f>C18</f>
        <v>4</v>
      </c>
      <c r="H17" s="14">
        <f>C18*D18</f>
        <v>8.3333333333333329E-2</v>
      </c>
      <c r="J17" s="30" t="s">
        <v>41</v>
      </c>
      <c r="K17" s="31">
        <f>G7-K11</f>
        <v>-68.181818181818073</v>
      </c>
    </row>
    <row r="18" spans="2:11" ht="15" customHeight="1" x14ac:dyDescent="0.25">
      <c r="B18" s="15" t="s">
        <v>11</v>
      </c>
      <c r="C18" s="9">
        <f>Preencha!C13</f>
        <v>4</v>
      </c>
      <c r="D18" s="6">
        <v>2.0833333333333332E-2</v>
      </c>
      <c r="J18" s="28"/>
      <c r="K18" s="29"/>
    </row>
    <row r="19" spans="2:11" x14ac:dyDescent="0.25">
      <c r="F19" s="15" t="s">
        <v>25</v>
      </c>
      <c r="G19" s="8">
        <f>G4/G14</f>
        <v>18.181818181818183</v>
      </c>
      <c r="H19" s="19" t="s">
        <v>38</v>
      </c>
    </row>
    <row r="20" spans="2:11" x14ac:dyDescent="0.25">
      <c r="B20" s="15"/>
      <c r="C20" s="32"/>
    </row>
    <row r="21" spans="2:11" x14ac:dyDescent="0.25">
      <c r="B21" s="2" t="s">
        <v>5</v>
      </c>
      <c r="C21" s="2" t="s">
        <v>1</v>
      </c>
      <c r="D21" s="20"/>
      <c r="F21" s="2" t="s">
        <v>5</v>
      </c>
      <c r="G21" s="2" t="s">
        <v>1</v>
      </c>
      <c r="H21" s="20"/>
    </row>
    <row r="22" spans="2:11" x14ac:dyDescent="0.25">
      <c r="B22" s="15" t="s">
        <v>51</v>
      </c>
      <c r="C22" s="13">
        <f>Preencha!C16</f>
        <v>2100</v>
      </c>
      <c r="F22" s="15" t="s">
        <v>51</v>
      </c>
      <c r="G22" s="13">
        <f>C22</f>
        <v>2100</v>
      </c>
      <c r="H22" s="9" t="s">
        <v>39</v>
      </c>
    </row>
    <row r="23" spans="2:11" x14ac:dyDescent="0.25">
      <c r="B23" s="15"/>
      <c r="C23" s="24"/>
      <c r="F23" s="15" t="s">
        <v>7</v>
      </c>
      <c r="G23" s="9">
        <f>C24</f>
        <v>220</v>
      </c>
      <c r="H23" s="9" t="s">
        <v>39</v>
      </c>
    </row>
    <row r="24" spans="2:11" x14ac:dyDescent="0.25">
      <c r="B24" s="15" t="s">
        <v>7</v>
      </c>
      <c r="C24" s="3">
        <v>220</v>
      </c>
    </row>
    <row r="25" spans="2:11" x14ac:dyDescent="0.25">
      <c r="B25" s="15"/>
      <c r="F25" s="15" t="s">
        <v>26</v>
      </c>
      <c r="G25" s="8">
        <f>G22/C24</f>
        <v>9.545454545454545</v>
      </c>
      <c r="H25" s="12" t="s">
        <v>40</v>
      </c>
    </row>
    <row r="26" spans="2:11" x14ac:dyDescent="0.25">
      <c r="B26" s="15"/>
    </row>
  </sheetData>
  <mergeCells count="2">
    <mergeCell ref="M3:P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Preencha</vt:lpstr>
      <vt:lpstr>Cálculo Sonegação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Barbosa Veloso Junior</dc:creator>
  <cp:lastModifiedBy>Vinicius Luciano Rodrigues de Carvalho</cp:lastModifiedBy>
  <dcterms:created xsi:type="dcterms:W3CDTF">2021-03-31T19:42:37Z</dcterms:created>
  <dcterms:modified xsi:type="dcterms:W3CDTF">2021-04-28T11:15:27Z</dcterms:modified>
</cp:coreProperties>
</file>